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\"/>
    </mc:Choice>
  </mc:AlternateContent>
  <xr:revisionPtr revIDLastSave="0" documentId="8_{23D4B055-4AE6-419C-8069-84B058C8682C}" xr6:coauthVersionLast="47" xr6:coauthVersionMax="47" xr10:uidLastSave="{00000000-0000-0000-0000-000000000000}"/>
  <bookViews>
    <workbookView xWindow="-120" yWindow="-120" windowWidth="38640" windowHeight="21240" activeTab="1" xr2:uid="{D42F286D-0679-408D-8427-630B0B55F39E}"/>
  </bookViews>
  <sheets>
    <sheet name="General" sheetId="1" r:id="rId1"/>
    <sheet name="Utiliti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1" l="1"/>
  <c r="J53" i="1" s="1"/>
  <c r="J43" i="1"/>
  <c r="J38" i="1"/>
  <c r="J27" i="1"/>
  <c r="J18" i="1"/>
  <c r="D51" i="1"/>
  <c r="D53" i="1" s="1"/>
  <c r="D39" i="1"/>
  <c r="D33" i="1"/>
  <c r="D28" i="1"/>
  <c r="D21" i="1"/>
  <c r="D14" i="1"/>
  <c r="D55" i="2"/>
  <c r="D46" i="2"/>
  <c r="D40" i="2"/>
  <c r="D48" i="2" s="1"/>
  <c r="J28" i="2"/>
  <c r="J19" i="2"/>
  <c r="J13" i="2"/>
  <c r="J21" i="2" s="1"/>
  <c r="J30" i="2" s="1"/>
  <c r="D29" i="2"/>
  <c r="D20" i="2"/>
  <c r="D13" i="2"/>
  <c r="I38" i="1"/>
  <c r="I27" i="1"/>
  <c r="I18" i="1"/>
  <c r="E44" i="1"/>
  <c r="E42" i="1"/>
  <c r="D57" i="2" l="1"/>
  <c r="D22" i="2"/>
  <c r="I48" i="1"/>
  <c r="I43" i="1"/>
  <c r="C51" i="1"/>
  <c r="C39" i="1"/>
  <c r="C33" i="1"/>
  <c r="C28" i="1"/>
  <c r="C21" i="1"/>
  <c r="C14" i="1"/>
  <c r="C55" i="2"/>
  <c r="C46" i="2"/>
  <c r="C40" i="2"/>
  <c r="I28" i="2"/>
  <c r="I19" i="2"/>
  <c r="I13" i="2"/>
  <c r="C29" i="2"/>
  <c r="C20" i="2"/>
  <c r="C13" i="2"/>
  <c r="I21" i="2" l="1"/>
  <c r="I30" i="2" s="1"/>
  <c r="K28" i="2"/>
  <c r="C53" i="1"/>
  <c r="C48" i="2"/>
  <c r="C57" i="2" s="1"/>
  <c r="I53" i="1"/>
  <c r="D31" i="2"/>
  <c r="K38" i="1"/>
  <c r="C22" i="2"/>
  <c r="C31" i="2" s="1"/>
  <c r="K19" i="2"/>
  <c r="E55" i="2"/>
  <c r="E40" i="2"/>
  <c r="E46" i="2"/>
  <c r="K13" i="2"/>
  <c r="E29" i="2"/>
  <c r="E13" i="2"/>
  <c r="E20" i="2"/>
  <c r="K50" i="1"/>
  <c r="K21" i="2" l="1"/>
  <c r="K30" i="2"/>
  <c r="E31" i="2"/>
  <c r="E22" i="2"/>
  <c r="E57" i="2"/>
  <c r="E48" i="2"/>
  <c r="K48" i="1"/>
  <c r="E51" i="1"/>
  <c r="E39" i="1"/>
  <c r="K18" i="1"/>
  <c r="E14" i="1"/>
  <c r="K27" i="1"/>
  <c r="E33" i="1"/>
  <c r="E28" i="1"/>
  <c r="K43" i="1"/>
  <c r="K53" i="1" l="1"/>
  <c r="E21" i="1"/>
  <c r="E53" i="1" l="1"/>
</calcChain>
</file>

<file path=xl/sharedStrings.xml><?xml version="1.0" encoding="utf-8"?>
<sst xmlns="http://schemas.openxmlformats.org/spreadsheetml/2006/main" count="137" uniqueCount="86">
  <si>
    <t>Village of Denmark</t>
  </si>
  <si>
    <t xml:space="preserve">General Fund Budget </t>
  </si>
  <si>
    <t>%</t>
  </si>
  <si>
    <t>Change</t>
  </si>
  <si>
    <t>TAXES</t>
  </si>
  <si>
    <t>GENERAL GOVERNMENT</t>
  </si>
  <si>
    <t xml:space="preserve">General Property Tax Revenue </t>
  </si>
  <si>
    <t>Village Board</t>
  </si>
  <si>
    <t>Tax on Utility (Water Dept)</t>
  </si>
  <si>
    <t>Municipal Court</t>
  </si>
  <si>
    <t>Other</t>
  </si>
  <si>
    <t>Clerk Treasurer</t>
  </si>
  <si>
    <t>Elections</t>
  </si>
  <si>
    <t>Contracted Services</t>
  </si>
  <si>
    <t>REVENUE GRANTS</t>
  </si>
  <si>
    <t>Insurance</t>
  </si>
  <si>
    <t>State Shared Revenue</t>
  </si>
  <si>
    <t>State Aid - Transportation</t>
  </si>
  <si>
    <t>State Aid - Other</t>
  </si>
  <si>
    <t>Grants</t>
  </si>
  <si>
    <t>PUBLIC SAFETY</t>
  </si>
  <si>
    <t>Police</t>
  </si>
  <si>
    <t>Crossing Guards</t>
  </si>
  <si>
    <t>LICENSES AND PERMITS</t>
  </si>
  <si>
    <t>Hydrant Rental</t>
  </si>
  <si>
    <t>Liquor &amp; Malt Bev Licenses</t>
  </si>
  <si>
    <t>Dog Licenses</t>
  </si>
  <si>
    <t>Building Permits</t>
  </si>
  <si>
    <t>Ambulance Services</t>
  </si>
  <si>
    <t>Other Permits &amp; Licenses</t>
  </si>
  <si>
    <t>Building Inspector</t>
  </si>
  <si>
    <t>FINES, FORFEITS AND PENALTIES</t>
  </si>
  <si>
    <t>PUBLIC WORKS</t>
  </si>
  <si>
    <t>Court Fines</t>
  </si>
  <si>
    <t>Parking Tickets</t>
  </si>
  <si>
    <t>PUBLIC CHARGES FOR SERVICES</t>
  </si>
  <si>
    <t>Contracted Snow Removal</t>
  </si>
  <si>
    <t>Garbage &amp; Refuse Collection</t>
  </si>
  <si>
    <t>Salt Purchases</t>
  </si>
  <si>
    <t>Pool Fees</t>
  </si>
  <si>
    <t>Garbage &amp; Recycling</t>
  </si>
  <si>
    <t>Other services</t>
  </si>
  <si>
    <t>SCHOOL REIMBURSEMENTS</t>
  </si>
  <si>
    <t>PARKS/NATURAL RESOURCES</t>
  </si>
  <si>
    <t>Crossing Guard Reimbursement</t>
  </si>
  <si>
    <t>CONTRIBUTIONS FROM CATV</t>
  </si>
  <si>
    <t>DEBT SERVICE</t>
  </si>
  <si>
    <t>OTHER REVENUE</t>
  </si>
  <si>
    <t>Interest Income</t>
  </si>
  <si>
    <t>Rental of Village Property</t>
  </si>
  <si>
    <t>Miscellaneous Revenue</t>
  </si>
  <si>
    <t>TOTAL REVENUES</t>
  </si>
  <si>
    <t>REVENUES</t>
  </si>
  <si>
    <t>EXPENDITURES</t>
  </si>
  <si>
    <t>Fire Department</t>
  </si>
  <si>
    <t>Principal Payments</t>
  </si>
  <si>
    <t>Interest on Debt</t>
  </si>
  <si>
    <t>ECON. DEVELOPMENT/ZONING</t>
  </si>
  <si>
    <t>TOTAL EXPENDITURES</t>
  </si>
  <si>
    <t>WATER UTILITY</t>
  </si>
  <si>
    <t>OPERATING REVENUES</t>
  </si>
  <si>
    <t>Charges for Services</t>
  </si>
  <si>
    <t>Totals</t>
  </si>
  <si>
    <t>Operation and Maintenance</t>
  </si>
  <si>
    <t>Depreciation</t>
  </si>
  <si>
    <t>Interest Charges</t>
  </si>
  <si>
    <t>Operating Income (Loss)</t>
  </si>
  <si>
    <t>OPERATING EXPENSES</t>
  </si>
  <si>
    <t>NONOPERATING REVENUES (EXPENSES)</t>
  </si>
  <si>
    <t>Net Income (Loss)</t>
  </si>
  <si>
    <t>WASTEWATER UTILITY</t>
  </si>
  <si>
    <t>STORMWATER UTILITY</t>
  </si>
  <si>
    <t>Utility Budgets</t>
  </si>
  <si>
    <t>Other Expenses</t>
  </si>
  <si>
    <t>Tax Equivalent</t>
  </si>
  <si>
    <t>Land Sales</t>
  </si>
  <si>
    <t>Other General Expenses</t>
  </si>
  <si>
    <t>Administration</t>
  </si>
  <si>
    <t>Garage</t>
  </si>
  <si>
    <t>Trucks &amp; Equipment</t>
  </si>
  <si>
    <t>Streets</t>
  </si>
  <si>
    <t>Parks</t>
  </si>
  <si>
    <t>Weed Control</t>
  </si>
  <si>
    <t>Pool</t>
  </si>
  <si>
    <t xml:space="preserve"> 2024 Budget </t>
  </si>
  <si>
    <t xml:space="preserve"> 2025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</si>
</sst>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164" fontId="0" fillId="0" borderId="0" xfId="1" applyNumberFormat="1" applyFont="1"/>
    <xf numFmtId="164" fontId="2" fillId="0" borderId="0" xfId="1" applyNumberFormat="1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2" fillId="0" borderId="0" xfId="1" applyNumberFormat="1" applyFont="1"/>
    <xf numFmtId="165" fontId="0" fillId="0" borderId="0" xfId="2" applyNumberFormat="1" applyFont="1"/>
    <xf numFmtId="164" fontId="0" fillId="0" borderId="0" xfId="1" applyNumberFormat="1" applyFont="1" applyBorder="1"/>
    <xf numFmtId="164" fontId="0" fillId="0" borderId="2" xfId="1" applyNumberFormat="1" applyFont="1" applyBorder="1"/>
    <xf numFmtId="41" fontId="0" fillId="0" borderId="0" xfId="1" applyNumberFormat="1" applyFont="1" applyAlignment="1">
      <alignment horizontal="left"/>
    </xf>
    <xf numFmtId="41" fontId="2" fillId="0" borderId="0" xfId="1" applyNumberFormat="1" applyFont="1" applyAlignment="1">
      <alignment horizontal="center"/>
    </xf>
    <xf numFmtId="41" fontId="0" fillId="0" borderId="0" xfId="1" applyNumberFormat="1" applyFont="1"/>
    <xf numFmtId="41" fontId="2" fillId="0" borderId="0" xfId="1" applyNumberFormat="1" applyFont="1"/>
    <xf numFmtId="41" fontId="2" fillId="0" borderId="1" xfId="1" applyNumberFormat="1" applyFont="1" applyBorder="1" applyAlignment="1">
      <alignment horizontal="center"/>
    </xf>
    <xf numFmtId="41" fontId="0" fillId="0" borderId="2" xfId="1" applyNumberFormat="1" applyFont="1" applyBorder="1"/>
    <xf numFmtId="41" fontId="0" fillId="0" borderId="0" xfId="1" applyNumberFormat="1" applyFont="1" applyAlignment="1">
      <alignment horizontal="right"/>
    </xf>
    <xf numFmtId="41" fontId="0" fillId="0" borderId="0" xfId="1" applyNumberFormat="1" applyFont="1" applyBorder="1"/>
    <xf numFmtId="41" fontId="4" fillId="0" borderId="0" xfId="1" applyNumberFormat="1" applyFont="1" applyBorder="1"/>
    <xf numFmtId="41" fontId="0" fillId="0" borderId="0" xfId="1" applyNumberFormat="1" applyFont="1" applyBorder="1" applyAlignment="1">
      <alignment horizontal="left"/>
    </xf>
    <xf numFmtId="41" fontId="2" fillId="0" borderId="0" xfId="1" applyNumberFormat="1" applyFont="1" applyBorder="1"/>
    <xf numFmtId="165" fontId="0" fillId="0" borderId="4" xfId="2" applyNumberFormat="1" applyFont="1" applyBorder="1"/>
    <xf numFmtId="9" fontId="2" fillId="0" borderId="0" xfId="3" applyFont="1" applyAlignment="1">
      <alignment horizontal="center"/>
    </xf>
    <xf numFmtId="9" fontId="2" fillId="0" borderId="1" xfId="3" applyFont="1" applyBorder="1" applyAlignment="1">
      <alignment horizontal="center"/>
    </xf>
    <xf numFmtId="9" fontId="0" fillId="0" borderId="0" xfId="3" applyFont="1" applyAlignment="1">
      <alignment horizontal="center"/>
    </xf>
    <xf numFmtId="9" fontId="0" fillId="0" borderId="0" xfId="3" applyFont="1" applyBorder="1" applyAlignment="1">
      <alignment horizontal="center"/>
    </xf>
    <xf numFmtId="164" fontId="0" fillId="0" borderId="0" xfId="1" applyNumberFormat="1" applyFont="1" applyAlignment="1">
      <alignment horizontal="left"/>
    </xf>
    <xf numFmtId="164" fontId="3" fillId="0" borderId="0" xfId="1" applyNumberFormat="1" applyFont="1"/>
    <xf numFmtId="164" fontId="0" fillId="0" borderId="3" xfId="1" applyNumberFormat="1" applyFont="1" applyBorder="1"/>
    <xf numFmtId="164" fontId="0" fillId="0" borderId="4" xfId="1" applyNumberFormat="1" applyFont="1" applyBorder="1"/>
    <xf numFmtId="164" fontId="5" fillId="0" borderId="0" xfId="1" applyNumberFormat="1" applyFont="1" applyAlignment="1">
      <alignment horizontal="center"/>
    </xf>
    <xf numFmtId="41" fontId="3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56BFF-058F-4EB2-A545-21E9D1B0D706}">
  <sheetPr>
    <pageSetUpPr fitToPage="1"/>
  </sheetPr>
  <dimension ref="A2:K57"/>
  <sheetViews>
    <sheetView topLeftCell="A11" workbookViewId="0">
      <selection activeCell="I51" sqref="I51"/>
    </sheetView>
  </sheetViews>
  <sheetFormatPr defaultRowHeight="15" x14ac:dyDescent="0.25"/>
  <cols>
    <col min="1" max="1" width="2.7109375" style="24" customWidth="1"/>
    <col min="2" max="2" width="28.28515625" style="24" customWidth="1"/>
    <col min="3" max="3" width="14.5703125" style="24" customWidth="1"/>
    <col min="4" max="4" width="13.28515625" style="24" customWidth="1"/>
    <col min="5" max="5" width="7.5703125" style="22" customWidth="1"/>
    <col min="6" max="6" width="2.85546875" style="24" customWidth="1"/>
    <col min="7" max="7" width="3.85546875" style="24" customWidth="1"/>
    <col min="8" max="8" width="24.5703125" style="24" customWidth="1"/>
    <col min="9" max="9" width="12.42578125" style="24" customWidth="1"/>
    <col min="10" max="10" width="13.28515625" style="24" customWidth="1"/>
    <col min="11" max="11" width="7.28515625" style="22" customWidth="1"/>
    <col min="12" max="16384" width="9.140625" style="24"/>
  </cols>
  <sheetData>
    <row r="2" spans="1:11" ht="23.25" x14ac:dyDescent="0.3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23.25" x14ac:dyDescent="0.3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x14ac:dyDescent="0.25">
      <c r="A4" s="2"/>
      <c r="B4" s="2"/>
      <c r="C4" s="2"/>
      <c r="D4" s="2"/>
      <c r="E4" s="20"/>
      <c r="F4" s="2"/>
      <c r="G4" s="2"/>
      <c r="H4" s="2"/>
      <c r="I4" s="2"/>
      <c r="J4" s="2"/>
      <c r="K4" s="20"/>
    </row>
    <row r="5" spans="1:11" x14ac:dyDescent="0.25">
      <c r="A5" s="2"/>
      <c r="B5" s="2"/>
      <c r="C5" s="2"/>
      <c r="D5" s="2"/>
      <c r="E5" s="20"/>
      <c r="F5" s="2"/>
      <c r="G5" s="2"/>
      <c r="H5" s="2"/>
      <c r="I5" s="2"/>
      <c r="J5" s="2"/>
      <c r="K5" s="20"/>
    </row>
    <row r="6" spans="1:11" ht="21" x14ac:dyDescent="0.35">
      <c r="A6" s="4"/>
      <c r="B6" s="25" t="s">
        <v>52</v>
      </c>
      <c r="C6" s="1"/>
      <c r="D6" s="1"/>
      <c r="F6" s="1"/>
      <c r="G6" s="1"/>
      <c r="H6" s="25" t="s">
        <v>53</v>
      </c>
      <c r="I6" s="1"/>
      <c r="J6" s="1"/>
    </row>
    <row r="7" spans="1:11" x14ac:dyDescent="0.25">
      <c r="A7" s="4"/>
      <c r="B7" s="1"/>
      <c r="C7" s="2"/>
      <c r="D7" s="2"/>
      <c r="E7" s="20" t="s">
        <v>2</v>
      </c>
      <c r="F7" s="1"/>
      <c r="G7" s="1"/>
      <c r="H7" s="1"/>
      <c r="I7" s="2"/>
      <c r="J7" s="2"/>
      <c r="K7" s="20" t="s">
        <v>2</v>
      </c>
    </row>
    <row r="8" spans="1:11" ht="15.75" thickBot="1" x14ac:dyDescent="0.3">
      <c r="A8" s="4"/>
      <c r="B8" s="4"/>
      <c r="C8" s="3" t="s">
        <v>85</v>
      </c>
      <c r="D8" s="3" t="s">
        <v>84</v>
      </c>
      <c r="E8" s="21" t="s">
        <v>3</v>
      </c>
      <c r="F8" s="4"/>
      <c r="G8" s="4"/>
      <c r="H8" s="4"/>
      <c r="I8" s="3" t="s">
        <v>85</v>
      </c>
      <c r="J8" s="3" t="s">
        <v>84</v>
      </c>
      <c r="K8" s="21" t="s">
        <v>3</v>
      </c>
    </row>
    <row r="9" spans="1:11" x14ac:dyDescent="0.25">
      <c r="A9" s="4"/>
      <c r="B9" s="4"/>
      <c r="C9" s="4"/>
      <c r="D9" s="4"/>
      <c r="E9" s="20"/>
      <c r="F9" s="4"/>
      <c r="G9" s="4"/>
      <c r="H9" s="4"/>
      <c r="I9" s="4"/>
      <c r="J9" s="4"/>
      <c r="K9" s="20"/>
    </row>
    <row r="10" spans="1:11" x14ac:dyDescent="0.25">
      <c r="A10" s="4" t="s">
        <v>4</v>
      </c>
      <c r="B10" s="4"/>
      <c r="C10" s="4"/>
      <c r="D10" s="4"/>
      <c r="E10" s="20"/>
      <c r="F10" s="4"/>
      <c r="G10" s="4" t="s">
        <v>5</v>
      </c>
      <c r="H10" s="4"/>
      <c r="I10" s="4"/>
      <c r="J10" s="4"/>
      <c r="K10" s="20"/>
    </row>
    <row r="11" spans="1:11" x14ac:dyDescent="0.25">
      <c r="A11" s="4"/>
      <c r="B11" s="1" t="s">
        <v>6</v>
      </c>
      <c r="C11" s="1">
        <v>959399</v>
      </c>
      <c r="D11" s="1">
        <v>874776.11</v>
      </c>
      <c r="F11" s="1"/>
      <c r="G11" s="1"/>
      <c r="H11" s="1" t="s">
        <v>7</v>
      </c>
      <c r="I11" s="1">
        <v>16116</v>
      </c>
      <c r="J11" s="1">
        <v>13855</v>
      </c>
    </row>
    <row r="12" spans="1:11" x14ac:dyDescent="0.25">
      <c r="A12" s="4"/>
      <c r="B12" s="1" t="s">
        <v>8</v>
      </c>
      <c r="C12" s="1">
        <v>96000</v>
      </c>
      <c r="D12" s="1">
        <v>105000</v>
      </c>
      <c r="F12" s="1"/>
      <c r="G12" s="1"/>
      <c r="H12" s="1" t="s">
        <v>9</v>
      </c>
      <c r="I12" s="1">
        <v>19352</v>
      </c>
      <c r="J12" s="1">
        <v>16945</v>
      </c>
    </row>
    <row r="13" spans="1:11" x14ac:dyDescent="0.25">
      <c r="A13" s="4"/>
      <c r="B13" s="1" t="s">
        <v>10</v>
      </c>
      <c r="C13" s="1">
        <v>19156</v>
      </c>
      <c r="D13" s="1">
        <v>8477</v>
      </c>
      <c r="F13" s="1"/>
      <c r="G13" s="1"/>
      <c r="H13" s="1" t="s">
        <v>11</v>
      </c>
      <c r="I13" s="1">
        <v>59493</v>
      </c>
      <c r="J13" s="1">
        <v>56946</v>
      </c>
    </row>
    <row r="14" spans="1:11" x14ac:dyDescent="0.25">
      <c r="A14" s="4"/>
      <c r="B14" s="1"/>
      <c r="C14" s="26">
        <f>SUM(C11:C13)</f>
        <v>1074555</v>
      </c>
      <c r="D14" s="26">
        <f>SUM(D11:D13)</f>
        <v>988253.11</v>
      </c>
      <c r="E14" s="22">
        <f>-(D14-C14)/D14</f>
        <v>8.7327719110340082E-2</v>
      </c>
      <c r="F14" s="1"/>
      <c r="G14" s="1"/>
      <c r="H14" s="1" t="s">
        <v>12</v>
      </c>
      <c r="I14" s="6">
        <v>5500</v>
      </c>
      <c r="J14" s="6">
        <v>10930</v>
      </c>
    </row>
    <row r="15" spans="1:11" x14ac:dyDescent="0.25">
      <c r="A15" s="4"/>
      <c r="B15" s="1"/>
      <c r="C15" s="6"/>
      <c r="D15" s="6"/>
      <c r="F15" s="1"/>
      <c r="G15" s="1"/>
      <c r="H15" s="1" t="s">
        <v>13</v>
      </c>
      <c r="I15" s="6">
        <v>88000</v>
      </c>
      <c r="J15" s="6">
        <v>79000</v>
      </c>
    </row>
    <row r="16" spans="1:11" x14ac:dyDescent="0.25">
      <c r="A16" s="4" t="s">
        <v>14</v>
      </c>
      <c r="B16" s="1"/>
      <c r="C16" s="6"/>
      <c r="D16" s="6"/>
      <c r="F16" s="1"/>
      <c r="G16" s="1"/>
      <c r="H16" s="1" t="s">
        <v>15</v>
      </c>
      <c r="I16" s="6">
        <v>3000</v>
      </c>
      <c r="J16" s="6">
        <v>3000</v>
      </c>
    </row>
    <row r="17" spans="1:11" x14ac:dyDescent="0.25">
      <c r="A17" s="4"/>
      <c r="B17" s="1" t="s">
        <v>16</v>
      </c>
      <c r="C17" s="6">
        <v>327764</v>
      </c>
      <c r="D17" s="6">
        <v>320704</v>
      </c>
      <c r="F17" s="1"/>
      <c r="G17" s="1"/>
      <c r="H17" s="1" t="s">
        <v>76</v>
      </c>
      <c r="I17" s="6">
        <v>49130</v>
      </c>
      <c r="J17" s="6">
        <v>32461</v>
      </c>
    </row>
    <row r="18" spans="1:11" x14ac:dyDescent="0.25">
      <c r="A18" s="4"/>
      <c r="B18" s="1" t="s">
        <v>17</v>
      </c>
      <c r="C18" s="6">
        <v>187942</v>
      </c>
      <c r="D18" s="6">
        <v>163428</v>
      </c>
      <c r="F18" s="1"/>
      <c r="G18" s="1"/>
      <c r="H18" s="1"/>
      <c r="I18" s="26">
        <f>SUM(I11:I17)</f>
        <v>240591</v>
      </c>
      <c r="J18" s="26">
        <f>SUM(J11:J17)</f>
        <v>213137</v>
      </c>
      <c r="K18" s="22">
        <f>-(J18-I18)/J18</f>
        <v>0.1288091696889794</v>
      </c>
    </row>
    <row r="19" spans="1:11" x14ac:dyDescent="0.25">
      <c r="A19" s="4"/>
      <c r="B19" s="1" t="s">
        <v>18</v>
      </c>
      <c r="C19" s="6">
        <v>32155</v>
      </c>
      <c r="D19" s="6">
        <v>31482</v>
      </c>
      <c r="F19" s="1"/>
      <c r="G19" s="1"/>
      <c r="H19" s="1"/>
      <c r="I19" s="6"/>
      <c r="J19" s="6"/>
    </row>
    <row r="20" spans="1:11" x14ac:dyDescent="0.25">
      <c r="A20" s="4"/>
      <c r="B20" s="1" t="s">
        <v>19</v>
      </c>
      <c r="C20" s="6">
        <v>9000</v>
      </c>
      <c r="D20" s="6">
        <v>9000</v>
      </c>
      <c r="F20" s="1"/>
      <c r="G20" s="4" t="s">
        <v>20</v>
      </c>
      <c r="H20" s="1"/>
      <c r="I20" s="6"/>
      <c r="J20" s="6"/>
    </row>
    <row r="21" spans="1:11" x14ac:dyDescent="0.25">
      <c r="A21" s="4"/>
      <c r="B21" s="1"/>
      <c r="C21" s="26">
        <f>SUM(C17:C20)</f>
        <v>556861</v>
      </c>
      <c r="D21" s="26">
        <f>SUM(D17:D20)</f>
        <v>524614</v>
      </c>
      <c r="E21" s="22">
        <f>-(D21-C21)/D21</f>
        <v>6.1468050795441979E-2</v>
      </c>
      <c r="F21" s="1"/>
      <c r="G21" s="1"/>
      <c r="H21" s="1" t="s">
        <v>21</v>
      </c>
      <c r="I21" s="6">
        <v>323575</v>
      </c>
      <c r="J21" s="6">
        <v>263500</v>
      </c>
    </row>
    <row r="22" spans="1:11" x14ac:dyDescent="0.25">
      <c r="A22" s="4"/>
      <c r="B22" s="1"/>
      <c r="C22" s="6"/>
      <c r="D22" s="6"/>
      <c r="F22" s="1"/>
      <c r="G22" s="1"/>
      <c r="H22" s="1" t="s">
        <v>22</v>
      </c>
      <c r="I22" s="6">
        <v>12918</v>
      </c>
      <c r="J22" s="6">
        <v>13047</v>
      </c>
    </row>
    <row r="23" spans="1:11" x14ac:dyDescent="0.25">
      <c r="A23" s="4" t="s">
        <v>23</v>
      </c>
      <c r="B23" s="1"/>
      <c r="C23" s="6"/>
      <c r="D23" s="6"/>
      <c r="F23" s="1"/>
      <c r="G23" s="1"/>
      <c r="H23" s="1" t="s">
        <v>24</v>
      </c>
      <c r="I23" s="6">
        <v>69494</v>
      </c>
      <c r="J23" s="6">
        <v>69494</v>
      </c>
    </row>
    <row r="24" spans="1:11" x14ac:dyDescent="0.25">
      <c r="A24" s="4"/>
      <c r="B24" s="1" t="s">
        <v>25</v>
      </c>
      <c r="C24" s="6">
        <v>7700</v>
      </c>
      <c r="D24" s="6">
        <v>7700</v>
      </c>
      <c r="F24" s="1"/>
      <c r="G24" s="1"/>
      <c r="H24" s="1" t="s">
        <v>54</v>
      </c>
      <c r="I24" s="6">
        <v>109576</v>
      </c>
      <c r="J24" s="6">
        <v>105745</v>
      </c>
    </row>
    <row r="25" spans="1:11" x14ac:dyDescent="0.25">
      <c r="A25" s="4"/>
      <c r="B25" s="1" t="s">
        <v>26</v>
      </c>
      <c r="C25" s="6">
        <v>1000</v>
      </c>
      <c r="D25" s="6">
        <v>1000</v>
      </c>
      <c r="F25" s="1"/>
      <c r="G25" s="1"/>
      <c r="H25" s="1" t="s">
        <v>28</v>
      </c>
      <c r="I25" s="6">
        <v>37516</v>
      </c>
      <c r="J25" s="6">
        <v>34153</v>
      </c>
    </row>
    <row r="26" spans="1:11" x14ac:dyDescent="0.25">
      <c r="A26" s="4"/>
      <c r="B26" s="1" t="s">
        <v>27</v>
      </c>
      <c r="C26" s="6">
        <v>30000</v>
      </c>
      <c r="D26" s="6">
        <v>75000</v>
      </c>
      <c r="F26" s="1"/>
      <c r="G26" s="1"/>
      <c r="H26" s="1" t="s">
        <v>30</v>
      </c>
      <c r="I26" s="6">
        <v>69390</v>
      </c>
      <c r="J26" s="6">
        <v>54963</v>
      </c>
    </row>
    <row r="27" spans="1:11" x14ac:dyDescent="0.25">
      <c r="A27" s="4"/>
      <c r="B27" s="1" t="s">
        <v>29</v>
      </c>
      <c r="C27" s="6">
        <v>12000</v>
      </c>
      <c r="D27" s="6">
        <v>7900</v>
      </c>
      <c r="F27" s="1"/>
      <c r="G27" s="1"/>
      <c r="H27" s="1"/>
      <c r="I27" s="26">
        <f>SUM(I21:I26)</f>
        <v>622469</v>
      </c>
      <c r="J27" s="26">
        <f>SUM(J21:J26)</f>
        <v>540902</v>
      </c>
      <c r="K27" s="22">
        <f>-(J27-I27)/J27</f>
        <v>0.15079811130297172</v>
      </c>
    </row>
    <row r="28" spans="1:11" x14ac:dyDescent="0.25">
      <c r="A28" s="4"/>
      <c r="B28" s="1"/>
      <c r="C28" s="26">
        <f>SUM(C24:C27)</f>
        <v>50700</v>
      </c>
      <c r="D28" s="26">
        <f>SUM(D24:D27)</f>
        <v>91600</v>
      </c>
      <c r="E28" s="22">
        <f>-(D28-C28)/D28</f>
        <v>-0.44650655021834063</v>
      </c>
      <c r="F28" s="1"/>
      <c r="G28" s="1"/>
      <c r="H28" s="1"/>
      <c r="I28" s="6"/>
      <c r="J28" s="6"/>
    </row>
    <row r="29" spans="1:11" x14ac:dyDescent="0.25">
      <c r="A29" s="4"/>
      <c r="B29" s="1"/>
      <c r="C29" s="6"/>
      <c r="D29" s="6"/>
      <c r="F29" s="1"/>
      <c r="G29" s="4" t="s">
        <v>32</v>
      </c>
      <c r="H29" s="1"/>
      <c r="I29" s="6"/>
      <c r="J29" s="6"/>
    </row>
    <row r="30" spans="1:11" x14ac:dyDescent="0.25">
      <c r="A30" s="4" t="s">
        <v>31</v>
      </c>
      <c r="B30" s="1"/>
      <c r="C30" s="6"/>
      <c r="D30" s="6"/>
      <c r="F30" s="1"/>
      <c r="G30" s="1"/>
      <c r="H30" s="1" t="s">
        <v>77</v>
      </c>
      <c r="I30" s="6">
        <v>16810</v>
      </c>
      <c r="J30" s="6">
        <v>6780</v>
      </c>
    </row>
    <row r="31" spans="1:11" x14ac:dyDescent="0.25">
      <c r="A31" s="4"/>
      <c r="B31" s="1" t="s">
        <v>33</v>
      </c>
      <c r="C31" s="6">
        <v>15000</v>
      </c>
      <c r="D31" s="6">
        <v>15000</v>
      </c>
      <c r="F31" s="1"/>
      <c r="G31" s="1"/>
      <c r="H31" s="1" t="s">
        <v>78</v>
      </c>
      <c r="I31" s="6">
        <v>2600</v>
      </c>
      <c r="J31" s="6">
        <v>2600</v>
      </c>
    </row>
    <row r="32" spans="1:11" x14ac:dyDescent="0.25">
      <c r="A32" s="4"/>
      <c r="B32" s="1" t="s">
        <v>34</v>
      </c>
      <c r="C32" s="6">
        <v>500</v>
      </c>
      <c r="D32" s="6">
        <v>500</v>
      </c>
      <c r="F32" s="1"/>
      <c r="G32" s="1"/>
      <c r="H32" s="1" t="s">
        <v>79</v>
      </c>
      <c r="I32" s="6">
        <v>21634</v>
      </c>
      <c r="J32" s="6">
        <v>6465</v>
      </c>
    </row>
    <row r="33" spans="1:11" x14ac:dyDescent="0.25">
      <c r="A33" s="4"/>
      <c r="B33" s="1"/>
      <c r="C33" s="26">
        <f>SUM(C29:C32)</f>
        <v>15500</v>
      </c>
      <c r="D33" s="26">
        <f>SUM(D29:D32)</f>
        <v>15500</v>
      </c>
      <c r="E33" s="22">
        <f>-(D33-C33)/D33</f>
        <v>0</v>
      </c>
      <c r="F33" s="1"/>
      <c r="G33" s="1"/>
      <c r="H33" s="1" t="s">
        <v>80</v>
      </c>
      <c r="I33" s="6">
        <v>307240</v>
      </c>
      <c r="J33" s="6">
        <v>317949</v>
      </c>
    </row>
    <row r="34" spans="1:11" x14ac:dyDescent="0.25">
      <c r="A34" s="4"/>
      <c r="B34" s="1"/>
      <c r="C34" s="6"/>
      <c r="D34" s="6"/>
      <c r="F34" s="1"/>
      <c r="G34" s="1"/>
      <c r="H34" s="1" t="s">
        <v>36</v>
      </c>
      <c r="I34" s="6">
        <v>100000</v>
      </c>
      <c r="J34" s="6">
        <v>100000</v>
      </c>
    </row>
    <row r="35" spans="1:11" x14ac:dyDescent="0.25">
      <c r="A35" s="4" t="s">
        <v>35</v>
      </c>
      <c r="B35" s="1"/>
      <c r="C35" s="6"/>
      <c r="D35" s="6"/>
      <c r="F35" s="1"/>
      <c r="G35" s="1"/>
      <c r="H35" s="1" t="s">
        <v>38</v>
      </c>
      <c r="I35" s="6">
        <v>17000</v>
      </c>
      <c r="J35" s="6">
        <v>17000</v>
      </c>
    </row>
    <row r="36" spans="1:11" x14ac:dyDescent="0.25">
      <c r="A36" s="4"/>
      <c r="B36" s="1" t="s">
        <v>37</v>
      </c>
      <c r="C36" s="6">
        <v>170000</v>
      </c>
      <c r="D36" s="6">
        <v>170000</v>
      </c>
      <c r="F36" s="1"/>
      <c r="H36" s="24" t="s">
        <v>82</v>
      </c>
      <c r="I36" s="24">
        <v>4521</v>
      </c>
      <c r="J36" s="24">
        <v>6242</v>
      </c>
    </row>
    <row r="37" spans="1:11" x14ac:dyDescent="0.25">
      <c r="A37" s="4"/>
      <c r="B37" s="1" t="s">
        <v>39</v>
      </c>
      <c r="C37" s="6">
        <v>3200</v>
      </c>
      <c r="D37" s="6">
        <v>3000</v>
      </c>
      <c r="F37" s="1"/>
      <c r="G37" s="1"/>
      <c r="H37" s="1" t="s">
        <v>40</v>
      </c>
      <c r="I37" s="6">
        <v>207456</v>
      </c>
      <c r="J37" s="6">
        <v>207640</v>
      </c>
    </row>
    <row r="38" spans="1:11" x14ac:dyDescent="0.25">
      <c r="A38" s="4"/>
      <c r="B38" s="1" t="s">
        <v>41</v>
      </c>
      <c r="C38" s="6">
        <v>4000</v>
      </c>
      <c r="D38" s="6">
        <v>4000</v>
      </c>
      <c r="F38" s="1"/>
      <c r="G38" s="1"/>
      <c r="H38" s="1"/>
      <c r="I38" s="26">
        <f>SUM(I30:I37)</f>
        <v>677261</v>
      </c>
      <c r="J38" s="26">
        <f>SUM(J30:J37)</f>
        <v>664676</v>
      </c>
      <c r="K38" s="22">
        <f>-(J38-I38)/J38</f>
        <v>1.8934037034585273E-2</v>
      </c>
    </row>
    <row r="39" spans="1:11" x14ac:dyDescent="0.25">
      <c r="A39" s="4"/>
      <c r="B39" s="1"/>
      <c r="C39" s="26">
        <f>SUM(C35:C38)</f>
        <v>177200</v>
      </c>
      <c r="D39" s="26">
        <f>SUM(D35:D38)</f>
        <v>177000</v>
      </c>
      <c r="E39" s="22">
        <f>-(D39-C39)/D39</f>
        <v>1.1299435028248588E-3</v>
      </c>
      <c r="F39" s="1"/>
      <c r="G39" s="1"/>
      <c r="H39" s="1"/>
      <c r="I39" s="6"/>
      <c r="J39" s="6"/>
    </row>
    <row r="40" spans="1:11" x14ac:dyDescent="0.25">
      <c r="A40" s="4"/>
      <c r="B40" s="1"/>
      <c r="C40" s="1"/>
      <c r="D40" s="1"/>
      <c r="F40" s="1"/>
      <c r="G40" s="4" t="s">
        <v>43</v>
      </c>
      <c r="H40" s="1"/>
      <c r="I40" s="1"/>
      <c r="J40" s="1"/>
    </row>
    <row r="41" spans="1:11" x14ac:dyDescent="0.25">
      <c r="A41" s="4" t="s">
        <v>42</v>
      </c>
      <c r="B41" s="1"/>
      <c r="C41" s="1"/>
      <c r="D41" s="1"/>
      <c r="F41" s="1"/>
      <c r="G41" s="1"/>
      <c r="H41" s="1" t="s">
        <v>81</v>
      </c>
      <c r="I41" s="1">
        <v>165513</v>
      </c>
      <c r="J41" s="1">
        <v>138061</v>
      </c>
    </row>
    <row r="42" spans="1:11" x14ac:dyDescent="0.25">
      <c r="A42" s="4"/>
      <c r="B42" s="1" t="s">
        <v>44</v>
      </c>
      <c r="C42" s="7">
        <v>7800</v>
      </c>
      <c r="D42" s="7">
        <v>7500</v>
      </c>
      <c r="E42" s="22">
        <f>-(D42-C42)/D42</f>
        <v>0.04</v>
      </c>
      <c r="F42" s="1"/>
      <c r="G42" s="1"/>
      <c r="H42" s="1" t="s">
        <v>83</v>
      </c>
      <c r="I42" s="1">
        <v>23354</v>
      </c>
      <c r="J42" s="1">
        <v>20072</v>
      </c>
    </row>
    <row r="43" spans="1:11" x14ac:dyDescent="0.25">
      <c r="A43" s="4"/>
      <c r="B43" s="1"/>
      <c r="C43" s="6"/>
      <c r="D43" s="6"/>
      <c r="E43" s="23"/>
      <c r="F43" s="1"/>
      <c r="G43" s="1"/>
      <c r="H43" s="1"/>
      <c r="I43" s="26">
        <f>SUM(I40:I42)</f>
        <v>188867</v>
      </c>
      <c r="J43" s="26">
        <f>SUM(J40:J42)</f>
        <v>158133</v>
      </c>
      <c r="K43" s="22">
        <f>-(J43-I43)/J43</f>
        <v>0.1943553843916197</v>
      </c>
    </row>
    <row r="44" spans="1:11" x14ac:dyDescent="0.25">
      <c r="A44" s="4" t="s">
        <v>45</v>
      </c>
      <c r="B44" s="1"/>
      <c r="C44" s="7">
        <v>12000</v>
      </c>
      <c r="D44" s="7">
        <v>14000</v>
      </c>
      <c r="E44" s="22">
        <f>-(D44-C44)/D44</f>
        <v>-0.14285714285714285</v>
      </c>
      <c r="F44" s="1"/>
      <c r="G44" s="1"/>
      <c r="H44" s="1"/>
      <c r="I44" s="1"/>
      <c r="J44" s="1"/>
    </row>
    <row r="45" spans="1:11" x14ac:dyDescent="0.25">
      <c r="A45" s="4"/>
      <c r="B45" s="1"/>
      <c r="C45" s="1"/>
      <c r="D45" s="1"/>
      <c r="F45" s="1"/>
      <c r="G45" s="4" t="s">
        <v>46</v>
      </c>
      <c r="H45" s="1"/>
      <c r="I45" s="1"/>
      <c r="J45" s="1"/>
    </row>
    <row r="46" spans="1:11" x14ac:dyDescent="0.25">
      <c r="A46" s="4" t="s">
        <v>47</v>
      </c>
      <c r="B46" s="1"/>
      <c r="C46" s="1"/>
      <c r="D46" s="1"/>
      <c r="F46" s="1"/>
      <c r="G46" s="1"/>
      <c r="H46" s="1" t="s">
        <v>55</v>
      </c>
      <c r="I46" s="1">
        <v>167605.92000000001</v>
      </c>
      <c r="J46" s="1">
        <v>120881</v>
      </c>
    </row>
    <row r="47" spans="1:11" x14ac:dyDescent="0.25">
      <c r="A47" s="4"/>
      <c r="B47" s="1" t="s">
        <v>48</v>
      </c>
      <c r="C47" s="1">
        <v>42000</v>
      </c>
      <c r="D47" s="1">
        <v>37000</v>
      </c>
      <c r="F47" s="1"/>
      <c r="G47" s="1"/>
      <c r="H47" s="1" t="s">
        <v>56</v>
      </c>
      <c r="I47" s="1">
        <v>123707</v>
      </c>
      <c r="J47" s="1">
        <v>94399</v>
      </c>
    </row>
    <row r="48" spans="1:11" x14ac:dyDescent="0.25">
      <c r="A48" s="4"/>
      <c r="B48" s="1" t="s">
        <v>49</v>
      </c>
      <c r="C48" s="1">
        <v>13550</v>
      </c>
      <c r="D48" s="1">
        <v>13550</v>
      </c>
      <c r="F48" s="1"/>
      <c r="G48" s="1"/>
      <c r="H48" s="1"/>
      <c r="I48" s="26">
        <f>SUM(I45:I47)</f>
        <v>291312.92000000004</v>
      </c>
      <c r="J48" s="26">
        <f>SUM(J45:J47)</f>
        <v>215280</v>
      </c>
      <c r="K48" s="22">
        <f>-(J48-I48)/J48</f>
        <v>0.35318153102935729</v>
      </c>
    </row>
    <row r="49" spans="1:11" x14ac:dyDescent="0.25">
      <c r="A49" s="4"/>
      <c r="B49" s="1" t="s">
        <v>75</v>
      </c>
      <c r="C49" s="1">
        <v>21000</v>
      </c>
      <c r="D49" s="1">
        <v>-1000</v>
      </c>
      <c r="F49" s="1"/>
      <c r="G49" s="1"/>
      <c r="H49" s="1"/>
      <c r="I49" s="6"/>
      <c r="J49" s="6"/>
    </row>
    <row r="50" spans="1:11" x14ac:dyDescent="0.25">
      <c r="A50" s="4"/>
      <c r="B50" s="1" t="s">
        <v>50</v>
      </c>
      <c r="C50" s="1">
        <v>12500</v>
      </c>
      <c r="D50" s="1">
        <v>13500</v>
      </c>
      <c r="F50" s="1"/>
      <c r="G50" s="4" t="s">
        <v>57</v>
      </c>
      <c r="H50" s="1"/>
      <c r="I50" s="7">
        <v>97165</v>
      </c>
      <c r="J50" s="7">
        <v>89390</v>
      </c>
      <c r="K50" s="22">
        <f>-(J50-I50)/J50</f>
        <v>8.6978409218033334E-2</v>
      </c>
    </row>
    <row r="51" spans="1:11" x14ac:dyDescent="0.25">
      <c r="A51" s="4"/>
      <c r="B51" s="1"/>
      <c r="C51" s="26">
        <f>SUM(C46:C50)</f>
        <v>89050</v>
      </c>
      <c r="D51" s="26">
        <f>SUM(D46:D50)</f>
        <v>63050</v>
      </c>
      <c r="E51" s="22">
        <f>-(D51-C51)/D51</f>
        <v>0.41237113402061853</v>
      </c>
      <c r="F51" s="1"/>
    </row>
    <row r="52" spans="1:11" x14ac:dyDescent="0.25">
      <c r="A52" s="4"/>
      <c r="B52" s="1"/>
      <c r="C52" s="6"/>
      <c r="D52" s="6"/>
      <c r="F52" s="1"/>
      <c r="G52" s="4"/>
      <c r="H52" s="1"/>
      <c r="I52" s="1"/>
      <c r="J52" s="1"/>
    </row>
    <row r="53" spans="1:11" ht="15.75" thickBot="1" x14ac:dyDescent="0.3">
      <c r="A53" s="4"/>
      <c r="B53" s="4" t="s">
        <v>51</v>
      </c>
      <c r="C53" s="27">
        <f>+C51+C44+C42+C39+C33+C28+C21+C14</f>
        <v>1983666</v>
      </c>
      <c r="D53" s="27">
        <f>+D51+D44+D42+D39+D33+D28+D21+D14</f>
        <v>1881517.1099999999</v>
      </c>
      <c r="E53" s="22">
        <f>-(D53-C53)/D53</f>
        <v>5.4290704802572927E-2</v>
      </c>
      <c r="F53" s="1"/>
      <c r="G53" s="4"/>
      <c r="H53" s="4" t="s">
        <v>58</v>
      </c>
      <c r="I53" s="27">
        <f>+I48+I43+I38+I27+I18+I50</f>
        <v>2117665.92</v>
      </c>
      <c r="J53" s="27">
        <f>+J48+J43+J38+J27+J18+J50</f>
        <v>1881518</v>
      </c>
      <c r="K53" s="22">
        <f>-(J53-I53)/J53</f>
        <v>0.12550925369834354</v>
      </c>
    </row>
    <row r="54" spans="1:11" ht="15.75" thickTop="1" x14ac:dyDescent="0.25">
      <c r="F54" s="1"/>
      <c r="G54" s="1"/>
    </row>
    <row r="55" spans="1:11" x14ac:dyDescent="0.25">
      <c r="F55" s="1"/>
      <c r="G55" s="1"/>
    </row>
    <row r="56" spans="1:11" x14ac:dyDescent="0.25">
      <c r="A56" s="4"/>
      <c r="B56" s="1"/>
      <c r="C56" s="1"/>
      <c r="D56" s="1"/>
      <c r="F56" s="1"/>
    </row>
    <row r="57" spans="1:11" x14ac:dyDescent="0.25">
      <c r="F57" s="1"/>
    </row>
  </sheetData>
  <mergeCells count="2">
    <mergeCell ref="A2:K2"/>
    <mergeCell ref="A3:K3"/>
  </mergeCells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46C86-0A8F-4EEA-A0FF-FCFCB1916BF6}">
  <sheetPr>
    <pageSetUpPr fitToPage="1"/>
  </sheetPr>
  <dimension ref="A2:K63"/>
  <sheetViews>
    <sheetView tabSelected="1" workbookViewId="0"/>
  </sheetViews>
  <sheetFormatPr defaultRowHeight="15" x14ac:dyDescent="0.25"/>
  <cols>
    <col min="1" max="1" width="5.42578125" style="8" customWidth="1"/>
    <col min="2" max="2" width="28.28515625" style="8" customWidth="1"/>
    <col min="3" max="3" width="13.42578125" style="8" customWidth="1"/>
    <col min="4" max="4" width="13.28515625" style="8" customWidth="1"/>
    <col min="5" max="5" width="8.140625" style="22" customWidth="1"/>
    <col min="6" max="6" width="2.85546875" style="8" customWidth="1"/>
    <col min="7" max="7" width="4.7109375" style="8" customWidth="1"/>
    <col min="8" max="8" width="26.28515625" style="8" customWidth="1"/>
    <col min="9" max="9" width="13.28515625" style="8" customWidth="1"/>
    <col min="10" max="10" width="13.85546875" style="8" customWidth="1"/>
    <col min="11" max="16384" width="9.140625" style="8"/>
  </cols>
  <sheetData>
    <row r="2" spans="1:11" ht="23.25" x14ac:dyDescent="0.3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23.25" x14ac:dyDescent="0.35">
      <c r="A3" s="30" t="s">
        <v>72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25">
      <c r="A4" s="9"/>
      <c r="B4" s="9"/>
      <c r="C4" s="9"/>
      <c r="D4" s="9"/>
      <c r="E4" s="20"/>
      <c r="F4" s="9"/>
      <c r="G4" s="9"/>
      <c r="H4" s="9"/>
      <c r="I4" s="9"/>
      <c r="J4" s="9"/>
    </row>
    <row r="5" spans="1:11" x14ac:dyDescent="0.25">
      <c r="A5" s="9"/>
      <c r="B5" s="9"/>
      <c r="C5" s="9"/>
      <c r="D5" s="9"/>
      <c r="E5" s="20"/>
      <c r="F5" s="9"/>
      <c r="G5" s="9"/>
      <c r="H5" s="9"/>
      <c r="I5" s="9"/>
      <c r="J5" s="9"/>
    </row>
    <row r="6" spans="1:11" ht="21" x14ac:dyDescent="0.35">
      <c r="A6" s="29" t="s">
        <v>59</v>
      </c>
      <c r="B6" s="29"/>
      <c r="C6" s="29"/>
      <c r="D6" s="29"/>
      <c r="E6" s="29"/>
      <c r="F6" s="10"/>
      <c r="G6" s="29" t="s">
        <v>70</v>
      </c>
      <c r="H6" s="29"/>
      <c r="I6" s="29"/>
      <c r="J6" s="29"/>
      <c r="K6" s="29"/>
    </row>
    <row r="7" spans="1:11" x14ac:dyDescent="0.25">
      <c r="A7" s="11"/>
      <c r="B7" s="10"/>
      <c r="C7" s="9"/>
      <c r="D7" s="9"/>
      <c r="E7" s="20" t="s">
        <v>2</v>
      </c>
      <c r="F7" s="10"/>
      <c r="G7" s="11"/>
      <c r="H7" s="10"/>
      <c r="I7" s="9"/>
      <c r="J7" s="9"/>
      <c r="K7" s="9" t="s">
        <v>2</v>
      </c>
    </row>
    <row r="8" spans="1:11" ht="15.75" thickBot="1" x14ac:dyDescent="0.3">
      <c r="A8" s="11"/>
      <c r="B8" s="11"/>
      <c r="C8" s="12" t="s">
        <v>85</v>
      </c>
      <c r="D8" s="12" t="s">
        <v>84</v>
      </c>
      <c r="E8" s="21" t="s">
        <v>3</v>
      </c>
      <c r="F8" s="11"/>
      <c r="G8" s="11"/>
      <c r="H8" s="11"/>
      <c r="I8" s="12" t="s">
        <v>85</v>
      </c>
      <c r="J8" s="12" t="s">
        <v>84</v>
      </c>
      <c r="K8" s="12" t="s">
        <v>3</v>
      </c>
    </row>
    <row r="9" spans="1:11" x14ac:dyDescent="0.25">
      <c r="A9" s="11" t="s">
        <v>60</v>
      </c>
      <c r="B9" s="11"/>
      <c r="C9" s="11"/>
      <c r="D9" s="11"/>
      <c r="E9" s="20"/>
      <c r="F9" s="11"/>
      <c r="G9" s="11" t="s">
        <v>60</v>
      </c>
      <c r="H9" s="11"/>
      <c r="I9" s="11"/>
      <c r="J9" s="11"/>
      <c r="K9" s="20"/>
    </row>
    <row r="10" spans="1:11" x14ac:dyDescent="0.25">
      <c r="A10" s="11"/>
      <c r="B10" s="10" t="s">
        <v>61</v>
      </c>
      <c r="C10" s="5">
        <v>1561000</v>
      </c>
      <c r="D10" s="5">
        <v>1241494</v>
      </c>
      <c r="F10" s="10"/>
      <c r="G10" s="11"/>
      <c r="H10" s="10" t="s">
        <v>61</v>
      </c>
      <c r="I10" s="5">
        <v>1111000</v>
      </c>
      <c r="J10" s="5">
        <v>968000</v>
      </c>
      <c r="K10" s="22"/>
    </row>
    <row r="11" spans="1:11" x14ac:dyDescent="0.25">
      <c r="A11" s="11"/>
      <c r="B11" s="10" t="s">
        <v>10</v>
      </c>
      <c r="C11" s="13">
        <v>4000</v>
      </c>
      <c r="D11" s="13">
        <v>4000</v>
      </c>
      <c r="F11" s="10"/>
      <c r="G11" s="11"/>
      <c r="H11" s="10" t="s">
        <v>10</v>
      </c>
      <c r="I11" s="13">
        <v>300000</v>
      </c>
      <c r="J11" s="13">
        <v>250000</v>
      </c>
      <c r="K11" s="22"/>
    </row>
    <row r="12" spans="1:11" x14ac:dyDescent="0.25">
      <c r="A12" s="11"/>
      <c r="B12" s="10"/>
      <c r="C12" s="10"/>
      <c r="D12" s="10"/>
      <c r="F12" s="10"/>
      <c r="G12" s="11"/>
      <c r="H12" s="10"/>
      <c r="I12" s="10"/>
      <c r="J12" s="10"/>
      <c r="K12" s="22"/>
    </row>
    <row r="13" spans="1:11" x14ac:dyDescent="0.25">
      <c r="A13" s="11"/>
      <c r="B13" s="14" t="s">
        <v>62</v>
      </c>
      <c r="C13" s="13">
        <f>SUM(C10:C11)</f>
        <v>1565000</v>
      </c>
      <c r="D13" s="13">
        <f>SUM(D10:D11)</f>
        <v>1245494</v>
      </c>
      <c r="E13" s="22">
        <f>-(D13-C13)/D13</f>
        <v>0.25652953767741954</v>
      </c>
      <c r="F13" s="10"/>
      <c r="G13" s="11"/>
      <c r="H13" s="14" t="s">
        <v>62</v>
      </c>
      <c r="I13" s="13">
        <f>SUM(I10:I11)</f>
        <v>1411000</v>
      </c>
      <c r="J13" s="13">
        <f>SUM(J10:J11)</f>
        <v>1218000</v>
      </c>
      <c r="K13" s="22">
        <f>-(J13-I13)/J13</f>
        <v>0.15845648604269294</v>
      </c>
    </row>
    <row r="14" spans="1:11" x14ac:dyDescent="0.25">
      <c r="A14" s="11"/>
      <c r="B14" s="10"/>
      <c r="C14" s="10"/>
      <c r="D14" s="10"/>
      <c r="F14" s="10"/>
      <c r="G14" s="11"/>
      <c r="H14" s="10"/>
      <c r="I14" s="10"/>
      <c r="J14" s="10"/>
      <c r="K14" s="22"/>
    </row>
    <row r="15" spans="1:11" x14ac:dyDescent="0.25">
      <c r="A15" s="11" t="s">
        <v>67</v>
      </c>
      <c r="B15" s="10"/>
      <c r="C15" s="10"/>
      <c r="D15" s="10"/>
      <c r="F15" s="10"/>
      <c r="G15" s="11" t="s">
        <v>67</v>
      </c>
      <c r="H15" s="10"/>
      <c r="I15" s="10"/>
      <c r="J15" s="10"/>
      <c r="K15" s="22"/>
    </row>
    <row r="16" spans="1:11" x14ac:dyDescent="0.25">
      <c r="A16" s="11"/>
      <c r="B16" s="10" t="s">
        <v>63</v>
      </c>
      <c r="C16" s="10">
        <v>878499</v>
      </c>
      <c r="D16" s="10">
        <v>1057308</v>
      </c>
      <c r="F16" s="10"/>
      <c r="G16" s="11"/>
      <c r="H16" s="10" t="s">
        <v>63</v>
      </c>
      <c r="I16" s="10">
        <v>746175</v>
      </c>
      <c r="J16" s="10">
        <v>693257</v>
      </c>
      <c r="K16" s="22"/>
    </row>
    <row r="17" spans="1:11" x14ac:dyDescent="0.25">
      <c r="B17" s="8" t="s">
        <v>74</v>
      </c>
      <c r="C17" s="8">
        <v>100500</v>
      </c>
      <c r="D17" s="8">
        <v>110500</v>
      </c>
      <c r="F17" s="10"/>
      <c r="G17" s="11"/>
      <c r="H17" s="10" t="s">
        <v>64</v>
      </c>
      <c r="I17" s="13">
        <v>515000</v>
      </c>
      <c r="J17" s="13">
        <v>515000</v>
      </c>
      <c r="K17" s="22"/>
    </row>
    <row r="18" spans="1:11" x14ac:dyDescent="0.25">
      <c r="A18" s="11"/>
      <c r="B18" s="10" t="s">
        <v>64</v>
      </c>
      <c r="C18" s="13">
        <v>160000</v>
      </c>
      <c r="D18" s="13">
        <v>160000</v>
      </c>
      <c r="F18" s="10"/>
      <c r="G18" s="11"/>
      <c r="H18" s="10"/>
      <c r="I18" s="15"/>
      <c r="J18" s="15"/>
      <c r="K18" s="22"/>
    </row>
    <row r="19" spans="1:11" x14ac:dyDescent="0.25">
      <c r="A19" s="11"/>
      <c r="B19" s="10"/>
      <c r="C19" s="15"/>
      <c r="D19" s="15"/>
      <c r="F19" s="10"/>
      <c r="G19" s="11"/>
      <c r="H19" s="14" t="s">
        <v>62</v>
      </c>
      <c r="I19" s="13">
        <f>SUM(I16:I18)</f>
        <v>1261175</v>
      </c>
      <c r="J19" s="13">
        <f>SUM(J16:J18)</f>
        <v>1208257</v>
      </c>
      <c r="K19" s="22">
        <f>-(J19-I19)/J19</f>
        <v>4.3796973657094479E-2</v>
      </c>
    </row>
    <row r="20" spans="1:11" x14ac:dyDescent="0.25">
      <c r="A20" s="11"/>
      <c r="B20" s="14" t="s">
        <v>62</v>
      </c>
      <c r="C20" s="13">
        <f>SUM(C16:C19)</f>
        <v>1138999</v>
      </c>
      <c r="D20" s="13">
        <f>SUM(D16:D19)</f>
        <v>1327808</v>
      </c>
      <c r="E20" s="22">
        <f>-(D20-C20)/D20</f>
        <v>-0.14219601026654455</v>
      </c>
      <c r="F20" s="10"/>
      <c r="G20" s="11"/>
      <c r="H20" s="10"/>
      <c r="I20" s="10"/>
      <c r="J20" s="10"/>
      <c r="K20" s="22"/>
    </row>
    <row r="21" spans="1:11" x14ac:dyDescent="0.25">
      <c r="A21" s="11"/>
      <c r="B21" s="10"/>
      <c r="C21" s="10"/>
      <c r="D21" s="10"/>
      <c r="F21" s="10"/>
      <c r="G21" s="11" t="s">
        <v>66</v>
      </c>
      <c r="H21" s="10"/>
      <c r="I21" s="13">
        <f>+I13-I19</f>
        <v>149825</v>
      </c>
      <c r="J21" s="13">
        <f>+J13-J19</f>
        <v>9743</v>
      </c>
      <c r="K21" s="22">
        <f>(J21-I21)/J21</f>
        <v>-14.377707071743815</v>
      </c>
    </row>
    <row r="22" spans="1:11" x14ac:dyDescent="0.25">
      <c r="A22" s="11" t="s">
        <v>66</v>
      </c>
      <c r="B22" s="10"/>
      <c r="C22" s="13">
        <f>+C13-C20</f>
        <v>426001</v>
      </c>
      <c r="D22" s="13">
        <f>+D13-D20</f>
        <v>-82314</v>
      </c>
      <c r="E22" s="22">
        <f>-(D22-C22)/D22</f>
        <v>-6.1753164710741792</v>
      </c>
      <c r="F22" s="10"/>
      <c r="G22" s="11"/>
      <c r="H22" s="10"/>
      <c r="I22" s="10"/>
      <c r="J22" s="10"/>
      <c r="K22" s="22"/>
    </row>
    <row r="23" spans="1:11" x14ac:dyDescent="0.25">
      <c r="A23" s="11"/>
      <c r="B23" s="10"/>
      <c r="C23" s="10"/>
      <c r="D23" s="10"/>
      <c r="F23" s="10"/>
      <c r="G23" s="11" t="s">
        <v>68</v>
      </c>
      <c r="H23" s="10"/>
      <c r="I23" s="10"/>
      <c r="J23" s="10"/>
      <c r="K23" s="22"/>
    </row>
    <row r="24" spans="1:11" x14ac:dyDescent="0.25">
      <c r="A24" s="11" t="s">
        <v>68</v>
      </c>
      <c r="B24" s="10"/>
      <c r="C24" s="10"/>
      <c r="D24" s="10"/>
      <c r="F24" s="10"/>
      <c r="G24" s="11"/>
      <c r="H24" s="10" t="s">
        <v>48</v>
      </c>
      <c r="I24" s="10">
        <v>30000</v>
      </c>
      <c r="J24" s="10">
        <v>12000</v>
      </c>
      <c r="K24" s="22"/>
    </row>
    <row r="25" spans="1:11" x14ac:dyDescent="0.25">
      <c r="A25" s="11"/>
      <c r="B25" s="10" t="s">
        <v>48</v>
      </c>
      <c r="C25" s="10">
        <v>35000</v>
      </c>
      <c r="D25" s="10">
        <v>20000</v>
      </c>
      <c r="F25" s="10"/>
      <c r="G25" s="11"/>
      <c r="H25" s="10" t="s">
        <v>65</v>
      </c>
      <c r="I25" s="10">
        <v>-177019</v>
      </c>
      <c r="J25" s="10">
        <v>-67737</v>
      </c>
      <c r="K25" s="22"/>
    </row>
    <row r="26" spans="1:11" x14ac:dyDescent="0.25">
      <c r="A26" s="11"/>
      <c r="B26" s="10" t="s">
        <v>65</v>
      </c>
      <c r="C26" s="10">
        <v>-187556</v>
      </c>
      <c r="D26" s="10">
        <v>-101589</v>
      </c>
      <c r="F26" s="10"/>
      <c r="G26" s="11"/>
      <c r="H26" s="10" t="s">
        <v>10</v>
      </c>
      <c r="I26" s="13"/>
      <c r="J26" s="13"/>
      <c r="K26" s="22"/>
    </row>
    <row r="27" spans="1:11" x14ac:dyDescent="0.25">
      <c r="A27" s="11"/>
      <c r="B27" s="10" t="s">
        <v>10</v>
      </c>
      <c r="C27" s="13">
        <v>0</v>
      </c>
      <c r="D27" s="13">
        <v>0</v>
      </c>
      <c r="F27" s="10"/>
      <c r="G27" s="11"/>
      <c r="H27" s="10"/>
      <c r="I27" s="10"/>
      <c r="J27" s="10"/>
      <c r="K27" s="22"/>
    </row>
    <row r="28" spans="1:11" x14ac:dyDescent="0.25">
      <c r="A28" s="11"/>
      <c r="B28" s="10"/>
      <c r="C28" s="10"/>
      <c r="D28" s="10"/>
      <c r="F28" s="10"/>
      <c r="G28" s="11"/>
      <c r="H28" s="14" t="s">
        <v>62</v>
      </c>
      <c r="I28" s="13">
        <f>SUM(I24:I26)</f>
        <v>-147019</v>
      </c>
      <c r="J28" s="13">
        <f>SUM(J24:J26)</f>
        <v>-55737</v>
      </c>
      <c r="K28" s="22">
        <f>+(J28-I28)/J28</f>
        <v>-1.6377271830202558</v>
      </c>
    </row>
    <row r="29" spans="1:11" x14ac:dyDescent="0.25">
      <c r="A29" s="11"/>
      <c r="B29" s="14" t="s">
        <v>62</v>
      </c>
      <c r="C29" s="13">
        <f>SUM(C25:C27)</f>
        <v>-152556</v>
      </c>
      <c r="D29" s="13">
        <f>SUM(D25:D27)</f>
        <v>-81589</v>
      </c>
      <c r="E29" s="22">
        <f>-(D29-C29)/D29</f>
        <v>0.86981088136881202</v>
      </c>
      <c r="F29" s="10"/>
      <c r="G29" s="11"/>
      <c r="H29" s="10"/>
      <c r="I29" s="10"/>
      <c r="J29" s="10"/>
      <c r="K29" s="22"/>
    </row>
    <row r="30" spans="1:11" ht="15.75" thickBot="1" x14ac:dyDescent="0.3">
      <c r="A30" s="11"/>
      <c r="B30" s="10"/>
      <c r="C30" s="10"/>
      <c r="D30" s="10"/>
      <c r="F30" s="10"/>
      <c r="G30" s="11" t="s">
        <v>69</v>
      </c>
      <c r="H30" s="10"/>
      <c r="I30" s="19">
        <f>+I21+I28</f>
        <v>2806</v>
      </c>
      <c r="J30" s="19">
        <f>+J21+J28</f>
        <v>-45994</v>
      </c>
      <c r="K30" s="22">
        <f>+(J30-I30)/J30</f>
        <v>1.0610079575596818</v>
      </c>
    </row>
    <row r="31" spans="1:11" ht="16.5" thickTop="1" thickBot="1" x14ac:dyDescent="0.3">
      <c r="A31" s="11" t="s">
        <v>69</v>
      </c>
      <c r="B31" s="10"/>
      <c r="C31" s="19">
        <f>+C22+C29</f>
        <v>273445</v>
      </c>
      <c r="D31" s="19">
        <f>+D22+D29</f>
        <v>-163903</v>
      </c>
      <c r="E31" s="22">
        <f>-(D31-C31)/D31</f>
        <v>-2.6683343196890843</v>
      </c>
      <c r="F31" s="10"/>
      <c r="G31" s="15"/>
      <c r="H31" s="16"/>
      <c r="I31" s="16"/>
      <c r="J31" s="15"/>
    </row>
    <row r="32" spans="1:11" ht="15.75" thickTop="1" x14ac:dyDescent="0.25">
      <c r="A32" s="11"/>
      <c r="B32" s="15"/>
      <c r="C32" s="15"/>
      <c r="D32" s="15"/>
      <c r="E32" s="23"/>
      <c r="F32" s="10"/>
      <c r="G32" s="15"/>
      <c r="H32" s="16"/>
      <c r="I32" s="16"/>
      <c r="J32" s="15"/>
    </row>
    <row r="33" spans="1:10" ht="21" x14ac:dyDescent="0.35">
      <c r="A33" s="29" t="s">
        <v>71</v>
      </c>
      <c r="B33" s="29"/>
      <c r="C33" s="29"/>
      <c r="D33" s="29"/>
      <c r="E33" s="29"/>
      <c r="F33" s="10"/>
      <c r="G33" s="15"/>
      <c r="H33" s="16"/>
      <c r="I33" s="16"/>
      <c r="J33" s="15"/>
    </row>
    <row r="34" spans="1:10" x14ac:dyDescent="0.25">
      <c r="A34" s="11"/>
      <c r="B34" s="10"/>
      <c r="C34" s="9"/>
      <c r="D34" s="9"/>
      <c r="E34" s="20" t="s">
        <v>2</v>
      </c>
      <c r="F34" s="10"/>
      <c r="G34" s="15"/>
      <c r="H34" s="16"/>
      <c r="I34" s="16"/>
      <c r="J34" s="15"/>
    </row>
    <row r="35" spans="1:10" ht="15.75" thickBot="1" x14ac:dyDescent="0.3">
      <c r="A35" s="11"/>
      <c r="B35" s="11"/>
      <c r="C35" s="12" t="s">
        <v>85</v>
      </c>
      <c r="D35" s="12" t="s">
        <v>84</v>
      </c>
      <c r="E35" s="21" t="s">
        <v>3</v>
      </c>
      <c r="F35" s="10"/>
      <c r="G35" s="15"/>
      <c r="H35" s="16"/>
      <c r="I35" s="16"/>
      <c r="J35" s="15"/>
    </row>
    <row r="36" spans="1:10" x14ac:dyDescent="0.25">
      <c r="A36" s="11" t="s">
        <v>60</v>
      </c>
      <c r="B36" s="11"/>
      <c r="C36" s="11"/>
      <c r="D36" s="11"/>
      <c r="E36" s="20"/>
      <c r="F36" s="10"/>
      <c r="G36" s="15"/>
      <c r="H36" s="15"/>
      <c r="I36" s="15"/>
      <c r="J36" s="15"/>
    </row>
    <row r="37" spans="1:10" x14ac:dyDescent="0.25">
      <c r="A37" s="11"/>
      <c r="B37" s="10" t="s">
        <v>61</v>
      </c>
      <c r="C37" s="5">
        <v>233900</v>
      </c>
      <c r="D37" s="5">
        <v>224000</v>
      </c>
      <c r="F37" s="10"/>
      <c r="G37" s="15"/>
      <c r="H37" s="15"/>
      <c r="I37" s="15"/>
      <c r="J37" s="15"/>
    </row>
    <row r="38" spans="1:10" x14ac:dyDescent="0.25">
      <c r="A38" s="11"/>
      <c r="B38" s="10" t="s">
        <v>10</v>
      </c>
      <c r="C38" s="13">
        <v>2080</v>
      </c>
      <c r="D38" s="13">
        <v>2000</v>
      </c>
      <c r="F38" s="10"/>
      <c r="G38" s="15"/>
      <c r="H38" s="15"/>
      <c r="I38" s="15"/>
      <c r="J38" s="15"/>
    </row>
    <row r="39" spans="1:10" x14ac:dyDescent="0.25">
      <c r="A39" s="11"/>
      <c r="B39" s="10"/>
      <c r="C39" s="10"/>
      <c r="D39" s="10"/>
      <c r="F39" s="10"/>
      <c r="G39" s="15"/>
      <c r="H39" s="15"/>
      <c r="I39" s="15"/>
      <c r="J39" s="15"/>
    </row>
    <row r="40" spans="1:10" x14ac:dyDescent="0.25">
      <c r="A40" s="11"/>
      <c r="B40" s="14" t="s">
        <v>62</v>
      </c>
      <c r="C40" s="13">
        <f>SUM(C37:C38)</f>
        <v>235980</v>
      </c>
      <c r="D40" s="13">
        <f>SUM(D37:D38)</f>
        <v>226000</v>
      </c>
      <c r="E40" s="22">
        <f>-(D40-C40)/D40</f>
        <v>4.4159292035398229E-2</v>
      </c>
      <c r="F40" s="10"/>
      <c r="G40" s="15"/>
      <c r="H40" s="15"/>
      <c r="I40" s="15"/>
      <c r="J40" s="15"/>
    </row>
    <row r="41" spans="1:10" x14ac:dyDescent="0.25">
      <c r="A41" s="11"/>
      <c r="B41" s="10"/>
      <c r="C41" s="10"/>
      <c r="D41" s="10"/>
      <c r="F41" s="10"/>
      <c r="G41" s="15"/>
      <c r="H41" s="15"/>
      <c r="I41" s="15"/>
      <c r="J41" s="15"/>
    </row>
    <row r="42" spans="1:10" x14ac:dyDescent="0.25">
      <c r="A42" s="11" t="s">
        <v>67</v>
      </c>
      <c r="B42" s="10"/>
      <c r="C42" s="10"/>
      <c r="D42" s="10"/>
      <c r="F42" s="10"/>
      <c r="G42" s="15"/>
      <c r="H42" s="15"/>
      <c r="I42" s="15"/>
      <c r="J42" s="15"/>
    </row>
    <row r="43" spans="1:10" x14ac:dyDescent="0.25">
      <c r="A43" s="11"/>
      <c r="B43" s="10" t="s">
        <v>63</v>
      </c>
      <c r="C43" s="10">
        <v>77200</v>
      </c>
      <c r="D43" s="10">
        <v>53558</v>
      </c>
      <c r="F43" s="10"/>
      <c r="G43" s="15"/>
      <c r="H43" s="15"/>
      <c r="I43" s="15"/>
      <c r="J43" s="15"/>
    </row>
    <row r="44" spans="1:10" x14ac:dyDescent="0.25">
      <c r="A44" s="11"/>
      <c r="B44" s="10" t="s">
        <v>64</v>
      </c>
      <c r="C44" s="13">
        <v>70000</v>
      </c>
      <c r="D44" s="13">
        <v>70000</v>
      </c>
      <c r="F44" s="10"/>
      <c r="G44" s="15"/>
      <c r="H44" s="15"/>
      <c r="I44" s="15"/>
      <c r="J44" s="15"/>
    </row>
    <row r="45" spans="1:10" x14ac:dyDescent="0.25">
      <c r="A45" s="11"/>
      <c r="B45" s="10"/>
      <c r="C45" s="15"/>
      <c r="D45" s="15"/>
      <c r="F45" s="10"/>
      <c r="G45" s="15"/>
      <c r="H45" s="15"/>
      <c r="I45" s="15"/>
      <c r="J45" s="15"/>
    </row>
    <row r="46" spans="1:10" x14ac:dyDescent="0.25">
      <c r="A46" s="11"/>
      <c r="B46" s="14" t="s">
        <v>62</v>
      </c>
      <c r="C46" s="13">
        <f>SUM(C43:C45)</f>
        <v>147200</v>
      </c>
      <c r="D46" s="13">
        <f>SUM(D43:D45)</f>
        <v>123558</v>
      </c>
      <c r="E46" s="22">
        <f>-(D46-C46)/D46</f>
        <v>0.19134333673254666</v>
      </c>
      <c r="F46" s="10"/>
      <c r="G46" s="15"/>
      <c r="H46" s="15"/>
      <c r="I46" s="15"/>
      <c r="J46" s="15"/>
    </row>
    <row r="47" spans="1:10" x14ac:dyDescent="0.25">
      <c r="A47" s="11"/>
      <c r="B47" s="10"/>
      <c r="C47" s="10"/>
      <c r="D47" s="10"/>
      <c r="F47" s="10"/>
      <c r="G47" s="15"/>
      <c r="H47" s="15"/>
      <c r="I47" s="15"/>
      <c r="J47" s="15"/>
    </row>
    <row r="48" spans="1:10" x14ac:dyDescent="0.25">
      <c r="A48" s="11" t="s">
        <v>66</v>
      </c>
      <c r="B48" s="10"/>
      <c r="C48" s="13">
        <f>+C40-C46</f>
        <v>88780</v>
      </c>
      <c r="D48" s="13">
        <f>+D40-D46</f>
        <v>102442</v>
      </c>
      <c r="E48" s="22">
        <f>(D48-C48)/D48</f>
        <v>0.13336326897171083</v>
      </c>
      <c r="F48" s="10"/>
      <c r="G48" s="15"/>
      <c r="H48" s="15"/>
      <c r="I48" s="15"/>
      <c r="J48" s="15"/>
    </row>
    <row r="49" spans="1:10" x14ac:dyDescent="0.25">
      <c r="A49" s="11"/>
      <c r="B49" s="10"/>
      <c r="C49" s="10"/>
      <c r="D49" s="10"/>
      <c r="F49" s="10"/>
      <c r="G49" s="15"/>
      <c r="H49" s="15"/>
      <c r="I49" s="15"/>
      <c r="J49" s="15"/>
    </row>
    <row r="50" spans="1:10" x14ac:dyDescent="0.25">
      <c r="A50" s="11" t="s">
        <v>68</v>
      </c>
      <c r="B50" s="10"/>
      <c r="C50" s="10"/>
      <c r="D50" s="10"/>
      <c r="F50" s="10"/>
      <c r="G50" s="15"/>
      <c r="H50" s="15"/>
      <c r="I50" s="15"/>
      <c r="J50" s="15"/>
    </row>
    <row r="51" spans="1:10" x14ac:dyDescent="0.25">
      <c r="A51" s="11"/>
      <c r="B51" s="10" t="s">
        <v>65</v>
      </c>
      <c r="C51" s="10">
        <v>5000</v>
      </c>
      <c r="D51" s="10"/>
      <c r="F51" s="10"/>
      <c r="G51" s="17"/>
      <c r="H51" s="17"/>
      <c r="I51" s="17"/>
      <c r="J51" s="17"/>
    </row>
    <row r="52" spans="1:10" x14ac:dyDescent="0.25">
      <c r="A52" s="11"/>
      <c r="B52" s="10" t="s">
        <v>65</v>
      </c>
      <c r="C52" s="10">
        <v>-96689</v>
      </c>
      <c r="D52" s="10">
        <v>-995</v>
      </c>
      <c r="F52" s="10"/>
      <c r="G52" s="17"/>
      <c r="H52" s="17"/>
      <c r="I52" s="17"/>
      <c r="J52" s="17"/>
    </row>
    <row r="53" spans="1:10" x14ac:dyDescent="0.25">
      <c r="A53" s="11"/>
      <c r="B53" s="10" t="s">
        <v>73</v>
      </c>
      <c r="C53" s="13"/>
      <c r="D53" s="13"/>
      <c r="F53" s="10"/>
      <c r="G53" s="18"/>
      <c r="H53" s="15"/>
      <c r="I53" s="15"/>
      <c r="J53" s="15"/>
    </row>
    <row r="54" spans="1:10" x14ac:dyDescent="0.25">
      <c r="A54" s="11"/>
      <c r="B54" s="10"/>
      <c r="C54" s="10"/>
      <c r="D54" s="10"/>
      <c r="G54" s="17"/>
      <c r="H54" s="17"/>
      <c r="I54" s="17"/>
      <c r="J54" s="17"/>
    </row>
    <row r="55" spans="1:10" x14ac:dyDescent="0.25">
      <c r="A55" s="11"/>
      <c r="B55" s="14" t="s">
        <v>62</v>
      </c>
      <c r="C55" s="13">
        <f>SUM(C51:C53)</f>
        <v>-91689</v>
      </c>
      <c r="D55" s="13">
        <f>SUM(D51:D53)</f>
        <v>-995</v>
      </c>
      <c r="E55" s="22">
        <f>-(D55-C55)/D55</f>
        <v>91.14974874371859</v>
      </c>
      <c r="G55" s="17"/>
      <c r="H55" s="17"/>
      <c r="I55" s="17"/>
      <c r="J55" s="17"/>
    </row>
    <row r="56" spans="1:10" x14ac:dyDescent="0.25">
      <c r="A56" s="11"/>
      <c r="B56" s="10"/>
      <c r="C56" s="10"/>
      <c r="D56" s="10"/>
      <c r="G56" s="17"/>
      <c r="H56" s="17"/>
      <c r="I56" s="17"/>
      <c r="J56" s="17"/>
    </row>
    <row r="57" spans="1:10" ht="15.75" thickBot="1" x14ac:dyDescent="0.3">
      <c r="A57" s="11" t="s">
        <v>69</v>
      </c>
      <c r="B57" s="10"/>
      <c r="C57" s="19">
        <f>+C48+C55</f>
        <v>-2909</v>
      </c>
      <c r="D57" s="19">
        <f>+D48+D55</f>
        <v>101447</v>
      </c>
      <c r="E57" s="22">
        <f>-(D57-C57)/D57</f>
        <v>-1.0286750717123228</v>
      </c>
      <c r="G57" s="17"/>
      <c r="H57" s="17"/>
      <c r="I57" s="17"/>
      <c r="J57" s="17"/>
    </row>
    <row r="58" spans="1:10" ht="15.75" thickTop="1" x14ac:dyDescent="0.25">
      <c r="G58" s="17"/>
      <c r="H58" s="17"/>
      <c r="I58" s="17"/>
      <c r="J58" s="17"/>
    </row>
    <row r="59" spans="1:10" x14ac:dyDescent="0.25">
      <c r="G59" s="17"/>
      <c r="H59" s="17"/>
      <c r="I59" s="17"/>
      <c r="J59" s="17"/>
    </row>
    <row r="60" spans="1:10" x14ac:dyDescent="0.25">
      <c r="G60" s="17"/>
      <c r="H60" s="17"/>
      <c r="I60" s="17"/>
      <c r="J60" s="17"/>
    </row>
    <row r="61" spans="1:10" x14ac:dyDescent="0.25">
      <c r="G61" s="17"/>
      <c r="H61" s="17"/>
      <c r="I61" s="17"/>
      <c r="J61" s="17"/>
    </row>
    <row r="62" spans="1:10" x14ac:dyDescent="0.25">
      <c r="G62" s="17"/>
      <c r="H62" s="17"/>
      <c r="I62" s="17"/>
      <c r="J62" s="17"/>
    </row>
    <row r="63" spans="1:10" x14ac:dyDescent="0.25">
      <c r="G63" s="17"/>
      <c r="H63" s="17"/>
      <c r="I63" s="17"/>
      <c r="J63" s="17"/>
    </row>
  </sheetData>
  <mergeCells count="5">
    <mergeCell ref="A33:E33"/>
    <mergeCell ref="A6:E6"/>
    <mergeCell ref="G6:K6"/>
    <mergeCell ref="A2:K2"/>
    <mergeCell ref="A3:K3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</vt:lpstr>
      <vt:lpstr>Utilities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Mkonecny</dc:creator>
  <cp:lastModifiedBy>Charles Wanish</cp:lastModifiedBy>
  <cp:lastPrinted>2022-08-28T00:27:37Z</cp:lastPrinted>
  <dcterms:created xsi:type="dcterms:W3CDTF">2020-10-10T17:57:56Z</dcterms:created>
  <dcterms:modified xsi:type="dcterms:W3CDTF">2025-04-07T20:01:30Z</dcterms:modified>
</cp:coreProperties>
</file>